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CMS\Docs\HR\"/>
    </mc:Choice>
  </mc:AlternateContent>
  <bookViews>
    <workbookView xWindow="0" yWindow="0" windowWidth="28800" windowHeight="12300"/>
  </bookViews>
  <sheets>
    <sheet name="AS,LI,ET,SA" sheetId="1" r:id="rId1"/>
    <sheet name="CP,CJ" sheetId="3" r:id="rId2"/>
  </sheets>
  <calcPr calcId="171026" concurrentCalc="0"/>
</workbook>
</file>

<file path=xl/calcChain.xml><?xml version="1.0" encoding="utf-8"?>
<calcChain xmlns="http://schemas.openxmlformats.org/spreadsheetml/2006/main">
  <c r="D3" i="3" l="1"/>
  <c r="I3" i="3"/>
  <c r="C3" i="3"/>
  <c r="J3" i="3"/>
  <c r="L3" i="3"/>
  <c r="M3" i="3"/>
  <c r="F3" i="3"/>
  <c r="G3" i="3"/>
  <c r="K3" i="3"/>
  <c r="N3" i="3"/>
  <c r="O3" i="3"/>
  <c r="E3" i="3"/>
  <c r="D3" i="1"/>
  <c r="C3" i="1"/>
  <c r="L3" i="1"/>
  <c r="M3" i="1"/>
  <c r="I3" i="1"/>
  <c r="J3" i="1"/>
  <c r="F3" i="1"/>
  <c r="K3" i="1"/>
  <c r="N3" i="1"/>
  <c r="O3" i="1"/>
  <c r="E3" i="1"/>
</calcChain>
</file>

<file path=xl/sharedStrings.xml><?xml version="1.0" encoding="utf-8"?>
<sst xmlns="http://schemas.openxmlformats.org/spreadsheetml/2006/main" count="64" uniqueCount="35">
  <si>
    <t>FLSA OVERTIME BREAK EVEN CALCULATOR FOR AS,LI,ET,SA</t>
  </si>
  <si>
    <t>UW Comprate</t>
  </si>
  <si>
    <t>Job FTE</t>
  </si>
  <si>
    <t>Hourly Rate</t>
  </si>
  <si>
    <t>Annual FTE Salary</t>
  </si>
  <si>
    <t>Weekly FTE Salary</t>
  </si>
  <si>
    <t># of Hours to Reach 40 in One Week</t>
  </si>
  <si>
    <t># Annual Additional Hours to be Full time</t>
  </si>
  <si>
    <t>FLSA Threshold</t>
  </si>
  <si>
    <t>Threshold Minus Current Salary</t>
  </si>
  <si>
    <r>
      <t># of Regular Hours to Break Even</t>
    </r>
    <r>
      <rPr>
        <b/>
        <i/>
        <sz val="11"/>
        <color theme="1"/>
        <rFont val="Calibri"/>
        <family val="2"/>
        <scheme val="minor"/>
      </rPr>
      <t xml:space="preserve"> (Calculation field)</t>
    </r>
  </si>
  <si>
    <t># of Regular Hours to Break Even</t>
  </si>
  <si>
    <t>Overtime Rate</t>
  </si>
  <si>
    <t>Additional hours beyond Full-Time to Break Even (OT Hours)</t>
  </si>
  <si>
    <t>Annual Hours (regular and overtime) Needed to Break Even</t>
  </si>
  <si>
    <t>Weekly OT Hours to Break Even</t>
  </si>
  <si>
    <t>FLSA OVERTIME BREAK EVEN CALCULATION DEFINITIONS</t>
  </si>
  <si>
    <r>
      <rPr>
        <b/>
        <sz val="11"/>
        <color theme="1"/>
        <rFont val="Calibri"/>
        <family val="2"/>
        <scheme val="minor"/>
      </rPr>
      <t>UW Comprate (Column A)</t>
    </r>
    <r>
      <rPr>
        <sz val="11"/>
        <color theme="1"/>
        <rFont val="Calibri"/>
        <family val="2"/>
        <scheme val="minor"/>
      </rPr>
      <t>: Enter Full time salary rate (even if position is less than full-time)</t>
    </r>
  </si>
  <si>
    <r>
      <t>Job FTE (Column B):</t>
    </r>
    <r>
      <rPr>
        <sz val="11"/>
        <color theme="1"/>
        <rFont val="Calibri"/>
        <family val="2"/>
        <scheme val="minor"/>
      </rPr>
      <t xml:space="preserve"> FTE of job. Enter as a number between 0.00 - 1.00 with 1.00 being a 100% FTE.</t>
    </r>
  </si>
  <si>
    <r>
      <rPr>
        <b/>
        <sz val="11"/>
        <color theme="1"/>
        <rFont val="Calibri"/>
        <family val="2"/>
        <scheme val="minor"/>
      </rPr>
      <t>Hourly Rate (Column C):</t>
    </r>
    <r>
      <rPr>
        <sz val="11"/>
        <color theme="1"/>
        <rFont val="Calibri"/>
        <family val="2"/>
        <scheme val="minor"/>
      </rPr>
      <t xml:space="preserve"> Hourly rate calculated by dividing the UW Comprate (Column A) by 2,088 hours.</t>
    </r>
  </si>
  <si>
    <r>
      <rPr>
        <b/>
        <sz val="11"/>
        <color theme="1"/>
        <rFont val="Calibri"/>
        <family val="2"/>
        <scheme val="minor"/>
      </rPr>
      <t xml:space="preserve">Annual FTE Salary (Column D): </t>
    </r>
    <r>
      <rPr>
        <sz val="11"/>
        <color theme="1"/>
        <rFont val="Calibri"/>
        <family val="2"/>
        <scheme val="minor"/>
      </rPr>
      <t xml:space="preserve"> UW Comprate (Column A) times Job FTE (Column B)</t>
    </r>
  </si>
  <si>
    <r>
      <rPr>
        <b/>
        <sz val="11"/>
        <color theme="1"/>
        <rFont val="Calibri"/>
        <family val="2"/>
        <scheme val="minor"/>
      </rPr>
      <t>Weekly FTE Salary (Column E):</t>
    </r>
    <r>
      <rPr>
        <sz val="11"/>
        <color theme="1"/>
        <rFont val="Calibri"/>
        <family val="2"/>
        <scheme val="minor"/>
      </rPr>
      <t xml:space="preserve"> Annual FTE Salary (Column D) divided by 52 weeks.</t>
    </r>
  </si>
  <si>
    <r>
      <rPr>
        <b/>
        <sz val="11"/>
        <color indexed="8"/>
        <rFont val="Calibri"/>
        <family val="2"/>
      </rPr>
      <t xml:space="preserve"># of Hours to Reach 40 in One Week (Column F): </t>
    </r>
    <r>
      <rPr>
        <sz val="11"/>
        <color indexed="8"/>
        <rFont val="Calibri"/>
        <family val="2"/>
      </rPr>
      <t>Number of additional hours needed to take employee to 40 hours in a week.</t>
    </r>
  </si>
  <si>
    <r>
      <rPr>
        <b/>
        <sz val="11"/>
        <color indexed="8"/>
        <rFont val="Calibri"/>
        <family val="2"/>
      </rPr>
      <t xml:space="preserve"># Additional Hours to be Full-time Annualized (Column G): </t>
    </r>
    <r>
      <rPr>
        <sz val="11"/>
        <color indexed="8"/>
        <rFont val="Calibri"/>
        <family val="2"/>
      </rPr>
      <t># of hours to reach 40 in one week (Column F) multiplied by 52</t>
    </r>
  </si>
  <si>
    <r>
      <rPr>
        <b/>
        <sz val="11"/>
        <color theme="1"/>
        <rFont val="Calibri"/>
        <family val="2"/>
        <scheme val="minor"/>
      </rPr>
      <t xml:space="preserve">FLSA Threshold (Column H): </t>
    </r>
    <r>
      <rPr>
        <sz val="11"/>
        <color theme="1"/>
        <rFont val="Calibri"/>
        <family val="2"/>
        <scheme val="minor"/>
      </rPr>
      <t xml:space="preserve"> Anticipated FLSA minimum salary threshold.</t>
    </r>
  </si>
  <si>
    <r>
      <rPr>
        <b/>
        <sz val="11"/>
        <color theme="1"/>
        <rFont val="Calibri"/>
        <family val="2"/>
        <scheme val="minor"/>
      </rPr>
      <t>Threshold Minus Current Salary (Column I):</t>
    </r>
    <r>
      <rPr>
        <sz val="11"/>
        <color theme="1"/>
        <rFont val="Calibri"/>
        <family val="2"/>
        <scheme val="minor"/>
      </rPr>
      <t xml:space="preserve"> Difference between the FLSA Threshold (Column H) and Annual FTE Salary (Column D).</t>
    </r>
  </si>
  <si>
    <r>
      <t># of Regular Hours to Break Even (Column J)</t>
    </r>
    <r>
      <rPr>
        <b/>
        <i/>
        <sz val="11"/>
        <color indexed="8"/>
        <rFont val="Calibri"/>
        <family val="2"/>
      </rPr>
      <t xml:space="preserve"> (Calculation field only):  </t>
    </r>
    <r>
      <rPr>
        <sz val="11"/>
        <color indexed="8"/>
        <rFont val="Calibri"/>
        <family val="2"/>
      </rPr>
      <t>FLSA Threshold minus Current Salary (Column I) divided by hourly rate (Column C)</t>
    </r>
  </si>
  <si>
    <r>
      <t xml:space="preserve"># of Regular Hours to Break Even (Column K): </t>
    </r>
    <r>
      <rPr>
        <sz val="11"/>
        <color indexed="8"/>
        <rFont val="Calibri"/>
        <family val="2"/>
      </rPr>
      <t>Equal to the amount in Column J if FTE is less than 1.0</t>
    </r>
  </si>
  <si>
    <r>
      <rPr>
        <b/>
        <sz val="11"/>
        <color theme="1"/>
        <rFont val="Calibri"/>
        <family val="2"/>
        <scheme val="minor"/>
      </rPr>
      <t>Overtime Rate (Column L)</t>
    </r>
    <r>
      <rPr>
        <sz val="11"/>
        <color theme="1"/>
        <rFont val="Calibri"/>
        <family val="2"/>
        <scheme val="minor"/>
      </rPr>
      <t>: Time and one-half of the Hourly Rate (Column C).</t>
    </r>
  </si>
  <si>
    <t>Additional hours Beyond Full-time to Break Even (OT Hours) (Column M): If full-time hours do not take employee to $47,476 annually, the number of hours worked at premium rate to break even. Threshold minus full-time salary (Column I) divided by Overtime Rate (Column L)</t>
  </si>
  <si>
    <r>
      <t xml:space="preserve">Annual Hours (regular and overtime) to Break Even (Column N): </t>
    </r>
    <r>
      <rPr>
        <sz val="11"/>
        <color indexed="8"/>
        <rFont val="Calibri"/>
        <family val="2"/>
      </rPr>
      <t>number of regular hours (Column K) plus number of overtime hours (Column M)</t>
    </r>
  </si>
  <si>
    <r>
      <t xml:space="preserve">Weekly Hours  (regular and overtime) to Break Even (Column O): </t>
    </r>
    <r>
      <rPr>
        <sz val="11"/>
        <color indexed="8"/>
        <rFont val="Calibri"/>
        <family val="2"/>
      </rPr>
      <t xml:space="preserve"> Weekly hours needed to break even: Number regular and OT Hours (Column M) divided by 52 weeks.</t>
    </r>
  </si>
  <si>
    <t>FLSA OVERTIME BREAK EVEN CALCULATOR FOR CP, CJ</t>
  </si>
  <si>
    <r>
      <rPr>
        <b/>
        <sz val="11"/>
        <color theme="1"/>
        <rFont val="Calibri"/>
        <family val="2"/>
        <scheme val="minor"/>
      </rPr>
      <t>Hourly Rate (Column C):</t>
    </r>
    <r>
      <rPr>
        <sz val="11"/>
        <color theme="1"/>
        <rFont val="Calibri"/>
        <family val="2"/>
        <scheme val="minor"/>
      </rPr>
      <t xml:space="preserve"> Hourly rate for university staff (should be the same as Column A)</t>
    </r>
  </si>
  <si>
    <r>
      <rPr>
        <b/>
        <sz val="11"/>
        <color theme="1"/>
        <rFont val="Calibri"/>
        <family val="2"/>
        <scheme val="minor"/>
      </rPr>
      <t xml:space="preserve">Annual FTE Salary (Column D): </t>
    </r>
    <r>
      <rPr>
        <sz val="11"/>
        <color theme="1"/>
        <rFont val="Calibri"/>
        <family val="2"/>
        <scheme val="minor"/>
      </rPr>
      <t>UW Comprate (Column A) times 2,080 hours times Job FTE (Column B).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</si>
</sst>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b/>
      <i/>
      <sz val="11"/>
      <color theme="1"/>
      <name val="Calibri"/>
      <family val="2"/>
      <scheme val="minor"/>
    </font>
    <font>
      <b/>
      <i/>
      <sz val="11"/>
      <color indexed="8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8">
    <xf numFmtId="0" fontId="0" fillId="0" borderId="0" xfId="0"/>
    <xf numFmtId="6" fontId="0" fillId="0" borderId="0" xfId="0" applyNumberFormat="1"/>
    <xf numFmtId="0" fontId="9" fillId="5" borderId="4" xfId="9"/>
    <xf numFmtId="0" fontId="11" fillId="6" borderId="4" xfId="11"/>
    <xf numFmtId="6" fontId="11" fillId="6" borderId="4" xfId="11" applyNumberFormat="1"/>
    <xf numFmtId="0" fontId="10" fillId="6" borderId="5" xfId="10"/>
    <xf numFmtId="0" fontId="0" fillId="0" borderId="0" xfId="0"/>
    <xf numFmtId="0" fontId="16" fillId="33" borderId="0" xfId="0" applyFont="1" applyFill="1" applyAlignment="1">
      <alignment horizontal="center" wrapText="1"/>
    </xf>
    <xf numFmtId="0" fontId="0" fillId="0" borderId="0" xfId="0"/>
    <xf numFmtId="0" fontId="21" fillId="0" borderId="0" xfId="0" applyFont="1" applyAlignment="1"/>
    <xf numFmtId="0" fontId="19" fillId="33" borderId="0" xfId="0" applyFont="1" applyFill="1" applyAlignment="1">
      <alignment wrapText="1"/>
    </xf>
    <xf numFmtId="0" fontId="16" fillId="33" borderId="0" xfId="0" applyFont="1" applyFill="1" applyAlignment="1">
      <alignment wrapText="1"/>
    </xf>
    <xf numFmtId="0" fontId="0" fillId="0" borderId="0" xfId="0"/>
    <xf numFmtId="0" fontId="0" fillId="0" borderId="0" xfId="0" applyFont="1" applyAlignment="1"/>
    <xf numFmtId="0" fontId="0" fillId="0" borderId="0" xfId="0"/>
    <xf numFmtId="0" fontId="11" fillId="6" borderId="4" xfId="11" applyNumberFormat="1"/>
    <xf numFmtId="2" fontId="16" fillId="0" borderId="0" xfId="0" applyNumberFormat="1" applyFont="1" applyAlignment="1"/>
    <xf numFmtId="0" fontId="0" fillId="0" borderId="0" xfId="0"/>
    <xf numFmtId="2" fontId="11" fillId="6" borderId="4" xfId="11" applyNumberFormat="1"/>
    <xf numFmtId="2" fontId="10" fillId="6" borderId="5" xfId="10" applyNumberFormat="1"/>
    <xf numFmtId="0" fontId="0" fillId="0" borderId="0" xfId="0" applyAlignment="1"/>
    <xf numFmtId="0" fontId="16" fillId="0" borderId="0" xfId="0" applyFont="1" applyAlignment="1"/>
    <xf numFmtId="0" fontId="0" fillId="0" borderId="0" xfId="0" applyAlignment="1"/>
    <xf numFmtId="0" fontId="0" fillId="0" borderId="0" xfId="0" applyAlignment="1">
      <alignment wrapText="1"/>
    </xf>
    <xf numFmtId="0" fontId="3" fillId="0" borderId="1" xfId="2" applyAlignment="1">
      <alignment horizontal="center"/>
    </xf>
    <xf numFmtId="0" fontId="4" fillId="0" borderId="2" xfId="3" applyAlignment="1">
      <alignment horizontal="center"/>
    </xf>
    <xf numFmtId="0" fontId="16" fillId="0" borderId="0" xfId="0" applyFont="1" applyAlignment="1">
      <alignment horizontal="left" vertical="top" wrapText="1"/>
    </xf>
    <xf numFmtId="0" fontId="16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itle 2" xfId="42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>
      <selection activeCell="H3" sqref="H3"/>
    </sheetView>
  </sheetViews>
  <sheetFormatPr defaultRowHeight="15" x14ac:dyDescent="0.25"/>
  <cols>
    <col min="1" max="1" width="15.85546875" customWidth="1"/>
    <col min="2" max="2" width="8.28515625" style="6" customWidth="1"/>
    <col min="6" max="7" width="9.140625" style="8"/>
    <col min="8" max="8" width="10.42578125" style="14" customWidth="1"/>
    <col min="10" max="11" width="9.140625" style="14"/>
    <col min="12" max="12" width="11.7109375" customWidth="1"/>
    <col min="13" max="13" width="11" customWidth="1"/>
    <col min="14" max="14" width="10.140625" customWidth="1"/>
    <col min="15" max="15" width="9.7109375" customWidth="1"/>
  </cols>
  <sheetData>
    <row r="1" spans="1:15" s="6" customFormat="1" ht="20.25" thickBot="1" x14ac:dyDescent="0.3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29" customHeight="1" thickTop="1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  <c r="N2" s="11" t="s">
        <v>14</v>
      </c>
      <c r="O2" s="7" t="s">
        <v>15</v>
      </c>
    </row>
    <row r="3" spans="1:15" x14ac:dyDescent="0.25">
      <c r="A3" s="2">
        <v>42000</v>
      </c>
      <c r="B3" s="2">
        <v>1</v>
      </c>
      <c r="C3" s="3">
        <f>A3/2088</f>
        <v>20.114942528735632</v>
      </c>
      <c r="D3" s="3">
        <f>A3*B3</f>
        <v>42000</v>
      </c>
      <c r="E3" s="3">
        <f>D3/52</f>
        <v>807.69230769230774</v>
      </c>
      <c r="F3" s="3">
        <f>40 - (40*B3)</f>
        <v>0</v>
      </c>
      <c r="G3" s="3">
        <v>0</v>
      </c>
      <c r="H3" s="1">
        <v>47476</v>
      </c>
      <c r="I3" s="4">
        <f>H3-D3</f>
        <v>5476</v>
      </c>
      <c r="J3" s="15">
        <f>I3/C3</f>
        <v>272.23542857142854</v>
      </c>
      <c r="K3" s="18">
        <f>IF(J3&gt;G3,G3,J3)</f>
        <v>0</v>
      </c>
      <c r="L3" s="3">
        <f>1.5*C3</f>
        <v>30.172413793103448</v>
      </c>
      <c r="M3" s="3">
        <f>MAX(0,H3-D3)/L3</f>
        <v>181.4902857142857</v>
      </c>
      <c r="N3" s="19">
        <f>M3+K3</f>
        <v>181.4902857142857</v>
      </c>
      <c r="O3" s="5">
        <f>N3/52</f>
        <v>3.4901978021978022</v>
      </c>
    </row>
    <row r="8" spans="1:15" ht="18" thickBot="1" x14ac:dyDescent="0.35">
      <c r="A8" s="25" t="s">
        <v>16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</row>
    <row r="9" spans="1:15" ht="15.75" thickTop="1" x14ac:dyDescent="0.25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spans="1:15" x14ac:dyDescent="0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spans="1:15" s="6" customFormat="1" x14ac:dyDescent="0.25">
      <c r="A11" s="27" t="s">
        <v>18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s="6" customFormat="1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</row>
    <row r="13" spans="1:15" x14ac:dyDescent="0.25">
      <c r="A13" s="22" t="s">
        <v>19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spans="1:15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</row>
    <row r="15" spans="1:15" x14ac:dyDescent="0.25">
      <c r="A15" s="22" t="s">
        <v>20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</row>
    <row r="16" spans="1:15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</row>
    <row r="17" spans="1:15" x14ac:dyDescent="0.25">
      <c r="A17" s="22" t="s">
        <v>21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</row>
    <row r="18" spans="1:15" s="12" customFormat="1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spans="1:15" s="12" customFormat="1" x14ac:dyDescent="0.25">
      <c r="A19" s="9" t="s">
        <v>22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spans="1:15" s="12" customFormat="1" x14ac:dyDescent="0.25">
      <c r="A20" s="21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1:15" s="12" customFormat="1" x14ac:dyDescent="0.25">
      <c r="A21" s="9" t="s">
        <v>23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spans="1:15" x14ac:dyDescent="0.25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spans="1:15" x14ac:dyDescent="0.25">
      <c r="A23" s="22" t="s">
        <v>24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5" ht="12.75" customHeight="1" x14ac:dyDescent="0.25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</row>
    <row r="25" spans="1:15" ht="18" customHeight="1" x14ac:dyDescent="0.25">
      <c r="A25" s="23" t="s">
        <v>25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2" customHeight="1" x14ac:dyDescent="0.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</row>
    <row r="27" spans="1:15" s="14" customFormat="1" ht="16.5" customHeight="1" x14ac:dyDescent="0.25">
      <c r="A27" s="21" t="s">
        <v>26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</row>
    <row r="28" spans="1:15" s="14" customFormat="1" ht="12" customHeight="1" x14ac:dyDescent="0.25">
      <c r="A28" s="13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</row>
    <row r="29" spans="1:15" s="14" customFormat="1" ht="14.25" customHeight="1" x14ac:dyDescent="0.25">
      <c r="A29" s="21" t="s">
        <v>27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</row>
    <row r="30" spans="1:15" s="14" customFormat="1" ht="12" customHeight="1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</row>
    <row r="31" spans="1:15" x14ac:dyDescent="0.25">
      <c r="A31" s="22" t="s">
        <v>28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</row>
    <row r="33" spans="1:15" ht="37.5" customHeight="1" x14ac:dyDescent="0.25">
      <c r="A33" s="26" t="s">
        <v>29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</row>
    <row r="34" spans="1:15" x14ac:dyDescent="0.25">
      <c r="A34" s="13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</row>
    <row r="35" spans="1:15" x14ac:dyDescent="0.25">
      <c r="A35" s="16" t="s">
        <v>30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</row>
    <row r="36" spans="1:15" x14ac:dyDescent="0.2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</row>
    <row r="37" spans="1:15" x14ac:dyDescent="0.25">
      <c r="A37" s="21" t="s">
        <v>31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</row>
  </sheetData>
  <mergeCells count="18">
    <mergeCell ref="A31:O31"/>
    <mergeCell ref="A23:O23"/>
    <mergeCell ref="A24:O24"/>
    <mergeCell ref="A25:O25"/>
    <mergeCell ref="A1:O1"/>
    <mergeCell ref="A8:O8"/>
    <mergeCell ref="A33:O33"/>
    <mergeCell ref="A17:O17"/>
    <mergeCell ref="A9:O9"/>
    <mergeCell ref="A10:O10"/>
    <mergeCell ref="A11:O11"/>
    <mergeCell ref="A12:O12"/>
    <mergeCell ref="A13:O13"/>
    <mergeCell ref="A14:O14"/>
    <mergeCell ref="A15:O15"/>
    <mergeCell ref="A16:O16"/>
    <mergeCell ref="A26:O26"/>
    <mergeCell ref="A22:O2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workbookViewId="0">
      <selection activeCell="A3" sqref="A3"/>
    </sheetView>
  </sheetViews>
  <sheetFormatPr defaultRowHeight="15" x14ac:dyDescent="0.25"/>
  <cols>
    <col min="1" max="1" width="15.85546875" style="17" customWidth="1"/>
    <col min="2" max="2" width="8.28515625" style="17" customWidth="1"/>
    <col min="3" max="7" width="9.140625" style="17"/>
    <col min="8" max="8" width="10.42578125" style="17" customWidth="1"/>
    <col min="9" max="11" width="9.140625" style="17"/>
    <col min="12" max="12" width="11.7109375" style="17" customWidth="1"/>
    <col min="13" max="13" width="11" style="17" customWidth="1"/>
    <col min="14" max="14" width="10.140625" style="17" customWidth="1"/>
    <col min="15" max="15" width="9.7109375" style="17" customWidth="1"/>
    <col min="16" max="16384" width="9.140625" style="17"/>
  </cols>
  <sheetData>
    <row r="1" spans="1:15" ht="20.25" thickBot="1" x14ac:dyDescent="0.35">
      <c r="A1" s="24" t="s">
        <v>32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29" customHeight="1" thickTop="1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1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1" t="s">
        <v>13</v>
      </c>
      <c r="N2" s="11" t="s">
        <v>14</v>
      </c>
      <c r="O2" s="7" t="s">
        <v>15</v>
      </c>
    </row>
    <row r="3" spans="1:15" x14ac:dyDescent="0.25">
      <c r="A3" s="2"/>
      <c r="B3" s="2"/>
      <c r="C3" s="3">
        <f>A3</f>
        <v>0</v>
      </c>
      <c r="D3" s="3">
        <f>A3*B3*2080</f>
        <v>0</v>
      </c>
      <c r="E3" s="3">
        <f>D3/52</f>
        <v>0</v>
      </c>
      <c r="F3" s="3">
        <f>40 - (40*B3)</f>
        <v>40</v>
      </c>
      <c r="G3" s="3">
        <f>F3*52</f>
        <v>2080</v>
      </c>
      <c r="H3" s="1">
        <v>47476</v>
      </c>
      <c r="I3" s="4">
        <f>H3-D3</f>
        <v>47476</v>
      </c>
      <c r="J3" s="18" t="e">
        <f>I3/C3</f>
        <v>#DIV/0!</v>
      </c>
      <c r="K3" s="18" t="e">
        <f>IF(J3&gt;G3,G3,J3)</f>
        <v>#DIV/0!</v>
      </c>
      <c r="L3" s="3">
        <f>1.5*C3</f>
        <v>0</v>
      </c>
      <c r="M3" s="3" t="e">
        <f>MAX(0,H3-D3)/L3</f>
        <v>#DIV/0!</v>
      </c>
      <c r="N3" s="19" t="e">
        <f>M3+K3</f>
        <v>#DIV/0!</v>
      </c>
      <c r="O3" s="5" t="e">
        <f>N3/52</f>
        <v>#DIV/0!</v>
      </c>
    </row>
    <row r="8" spans="1:15" ht="18" thickBot="1" x14ac:dyDescent="0.35">
      <c r="A8" s="25" t="s">
        <v>16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</row>
    <row r="9" spans="1:15" ht="15.75" thickTop="1" x14ac:dyDescent="0.25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spans="1:15" x14ac:dyDescent="0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spans="1:15" x14ac:dyDescent="0.25">
      <c r="A11" s="27" t="s">
        <v>18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</row>
    <row r="13" spans="1:15" x14ac:dyDescent="0.25">
      <c r="A13" s="22" t="s">
        <v>33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</row>
    <row r="14" spans="1:15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</row>
    <row r="15" spans="1:15" x14ac:dyDescent="0.25">
      <c r="A15" s="22" t="s">
        <v>34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</row>
    <row r="16" spans="1:15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</row>
    <row r="17" spans="1:15" x14ac:dyDescent="0.25">
      <c r="A17" s="22" t="s">
        <v>21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</row>
    <row r="18" spans="1:15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spans="1:15" x14ac:dyDescent="0.25">
      <c r="A19" s="9" t="s">
        <v>22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spans="1:15" x14ac:dyDescent="0.25">
      <c r="A20" s="21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spans="1:15" x14ac:dyDescent="0.25">
      <c r="A21" s="9" t="s">
        <v>23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spans="1:15" x14ac:dyDescent="0.25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spans="1:15" x14ac:dyDescent="0.25">
      <c r="A23" s="22" t="s">
        <v>24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5" ht="12.75" customHeight="1" x14ac:dyDescent="0.25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</row>
    <row r="25" spans="1:15" ht="18" customHeight="1" x14ac:dyDescent="0.25">
      <c r="A25" s="23" t="s">
        <v>25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</row>
    <row r="26" spans="1:15" ht="12" customHeight="1" x14ac:dyDescent="0.25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</row>
    <row r="27" spans="1:15" ht="16.5" customHeight="1" x14ac:dyDescent="0.25">
      <c r="A27" s="21" t="s">
        <v>26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</row>
    <row r="28" spans="1:15" ht="12" customHeight="1" x14ac:dyDescent="0.25">
      <c r="A28" s="13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</row>
    <row r="29" spans="1:15" ht="14.25" customHeight="1" x14ac:dyDescent="0.25">
      <c r="A29" s="21" t="s">
        <v>27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</row>
    <row r="30" spans="1:15" ht="12" customHeight="1" x14ac:dyDescent="0.25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</row>
    <row r="31" spans="1:15" x14ac:dyDescent="0.25">
      <c r="A31" s="22" t="s">
        <v>28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</row>
    <row r="33" spans="1:15" ht="35.25" customHeight="1" x14ac:dyDescent="0.25">
      <c r="A33" s="26" t="s">
        <v>29</v>
      </c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</row>
    <row r="34" spans="1:15" x14ac:dyDescent="0.25">
      <c r="A34" s="13"/>
    </row>
    <row r="35" spans="1:15" x14ac:dyDescent="0.25">
      <c r="A35" s="16" t="s">
        <v>30</v>
      </c>
    </row>
    <row r="36" spans="1:15" x14ac:dyDescent="0.25">
      <c r="A36" s="16"/>
    </row>
    <row r="37" spans="1:15" x14ac:dyDescent="0.25">
      <c r="A37" s="21" t="s">
        <v>31</v>
      </c>
    </row>
  </sheetData>
  <mergeCells count="18">
    <mergeCell ref="A33:O33"/>
    <mergeCell ref="A13:O13"/>
    <mergeCell ref="A14:O14"/>
    <mergeCell ref="A15:O15"/>
    <mergeCell ref="A16:O16"/>
    <mergeCell ref="A17:O17"/>
    <mergeCell ref="A22:O22"/>
    <mergeCell ref="A23:O23"/>
    <mergeCell ref="A24:O24"/>
    <mergeCell ref="A25:O25"/>
    <mergeCell ref="A26:O26"/>
    <mergeCell ref="A31:O31"/>
    <mergeCell ref="A12:O12"/>
    <mergeCell ref="A1:O1"/>
    <mergeCell ref="A8:O8"/>
    <mergeCell ref="A9:O9"/>
    <mergeCell ref="A10:O10"/>
    <mergeCell ref="A11:O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AS,LI,ET,SA</vt:lpstr>
      <vt:lpstr>CP,CJ</vt:lpstr>
    </vt:vector>
  </TitlesOfParts>
  <Manager/>
  <Company>AIMS - University of Wisconsin - Madison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Meghan Owens</dc:creator>
  <cp:keywords/>
  <dc:description/>
  <cp:lastModifiedBy>Linda R. Rowley</cp:lastModifiedBy>
  <cp:revision/>
  <dcterms:created xsi:type="dcterms:W3CDTF">2016-04-11T13:03:25Z</dcterms:created>
  <dcterms:modified xsi:type="dcterms:W3CDTF">2016-09-12T22:14:57Z</dcterms:modified>
  <cp:category/>
  <cp:contentStatus/>
</cp:coreProperties>
</file>